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<sst xmlns="http://schemas.openxmlformats.org/spreadsheetml/2006/main" count="305" uniqueCount="43">
  <si>
    <t># units</t>
  </si>
  <si>
    <t>Level 1 or 2</t>
  </si>
  <si>
    <t>Garage</t>
  </si>
  <si>
    <t>Panel location</t>
  </si>
  <si>
    <t>Panel size</t>
  </si>
  <si>
    <t>Demand Calculation</t>
  </si>
  <si>
    <t>circuit</t>
  </si>
  <si>
    <t>longer wire / conduit</t>
  </si>
  <si>
    <t>underground conduit</t>
  </si>
  <si>
    <t>add sub-panel</t>
  </si>
  <si>
    <t>upgrade service</t>
  </si>
  <si>
    <t>Control Switch</t>
  </si>
  <si>
    <t>Wiring Cost</t>
  </si>
  <si>
    <t>Permit Fee</t>
  </si>
  <si>
    <t>EVSE Cost</t>
  </si>
  <si>
    <t>Total Cost</t>
  </si>
  <si>
    <t>% homes</t>
  </si>
  <si>
    <t>Total cost per type</t>
  </si>
  <si>
    <t>Weighted Average Cost</t>
  </si>
  <si>
    <t>$57-$594</t>
  </si>
  <si>
    <t>NEW</t>
  </si>
  <si>
    <t>120 V 20A</t>
  </si>
  <si>
    <t>Attached</t>
  </si>
  <si>
    <t>Panel in Garage</t>
  </si>
  <si>
    <t>Same Panel</t>
  </si>
  <si>
    <t>Same Capacity</t>
  </si>
  <si>
    <t>Upgrade Capacity</t>
  </si>
  <si>
    <t>Panel in House</t>
  </si>
  <si>
    <t>Upgrade Panel</t>
  </si>
  <si>
    <t>Detached</t>
  </si>
  <si>
    <t>240V 40A</t>
  </si>
  <si>
    <t>RENOVATON</t>
  </si>
  <si>
    <t>Existing Panel</t>
  </si>
  <si>
    <t>New Panel</t>
  </si>
  <si>
    <t>RENOVATION Apartment</t>
  </si>
  <si>
    <t>outdoor lot</t>
  </si>
  <si>
    <t>Panel in apt Part 9</t>
  </si>
  <si>
    <t>600V 20A</t>
  </si>
  <si>
    <t>NEW apartment</t>
  </si>
  <si>
    <t>Panel in apt Part 10</t>
  </si>
  <si>
    <t>If LT</t>
  </si>
  <si>
    <t>Fee</t>
  </si>
  <si>
    <t>plus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</si>
</sst>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[$$-409]#,##0;\-[$$-409]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workbookViewId="0" topLeftCell="J1">
      <pane ySplit="782" topLeftCell="A18" activePane="bottomLeft" state="split"/>
      <selection pane="topLeft" activeCell="J1" sqref="J1"/>
      <selection pane="bottomLeft" activeCell="K27" sqref="K27"/>
    </sheetView>
  </sheetViews>
  <sheetFormatPr defaultColWidth="12.57421875" defaultRowHeight="12.75"/>
  <cols>
    <col min="1" max="1" width="6.57421875" style="0" customWidth="1"/>
    <col min="2" max="2" width="14.57421875" style="0" customWidth="1"/>
    <col min="3" max="3" width="11.00390625" style="0" customWidth="1"/>
    <col min="4" max="4" width="9.140625" style="0" customWidth="1"/>
    <col min="5" max="6" width="14.57421875" style="0" customWidth="1"/>
    <col min="7" max="7" width="15.8515625" style="0" customWidth="1"/>
    <col min="8" max="8" width="9.00390625" style="0" customWidth="1"/>
    <col min="9" max="9" width="11.00390625" style="0" customWidth="1"/>
    <col min="10" max="10" width="12.8515625" style="0" customWidth="1"/>
    <col min="11" max="11" width="10.140625" style="0" customWidth="1"/>
    <col min="12" max="12" width="10.57421875" style="0" customWidth="1"/>
    <col min="13" max="13" width="7.7109375" style="0" customWidth="1"/>
    <col min="14" max="17" width="10.28125" style="0" customWidth="1"/>
    <col min="18" max="18" width="6.57421875" style="0" customWidth="1"/>
    <col min="19" max="19" width="12.8515625" style="0" customWidth="1"/>
    <col min="20" max="16384" width="11.57421875" style="0" customWidth="1"/>
  </cols>
  <sheetData>
    <row r="1" spans="1:20" s="1" customFormat="1" ht="35.2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8:16" ht="12">
      <c r="H2" s="2">
        <v>120</v>
      </c>
      <c r="I2" s="2">
        <v>300</v>
      </c>
      <c r="J2" s="2">
        <v>500</v>
      </c>
      <c r="K2" s="2">
        <v>250</v>
      </c>
      <c r="L2" s="2">
        <v>2500</v>
      </c>
      <c r="M2" s="2">
        <v>500</v>
      </c>
      <c r="N2" s="2"/>
      <c r="O2" s="2" t="s">
        <v>19</v>
      </c>
      <c r="P2" s="2">
        <v>500</v>
      </c>
    </row>
    <row r="3" spans="1:19" ht="12">
      <c r="A3">
        <v>1</v>
      </c>
      <c r="B3" t="s">
        <v>20</v>
      </c>
      <c r="C3" t="s">
        <v>21</v>
      </c>
      <c r="D3" t="s">
        <v>22</v>
      </c>
      <c r="E3" t="s">
        <v>23</v>
      </c>
      <c r="F3" t="s">
        <v>24</v>
      </c>
      <c r="G3" s="3" t="s">
        <v>25</v>
      </c>
      <c r="H3" s="2">
        <v>120</v>
      </c>
      <c r="I3" s="2"/>
      <c r="J3" s="2"/>
      <c r="K3" s="2"/>
      <c r="L3" s="2"/>
      <c r="M3" s="2">
        <v>0</v>
      </c>
      <c r="N3" s="2">
        <f>SUM(H3:M3)</f>
        <v>120</v>
      </c>
      <c r="O3" s="2"/>
      <c r="P3" s="2">
        <v>500</v>
      </c>
      <c r="Q3" s="2">
        <f>N3+P3</f>
        <v>620</v>
      </c>
      <c r="R3">
        <v>12</v>
      </c>
      <c r="S3" s="2">
        <f>Q3*R3</f>
        <v>7440</v>
      </c>
    </row>
    <row r="4" spans="1:19" ht="12">
      <c r="A4">
        <v>1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26</v>
      </c>
      <c r="H4" s="2">
        <v>120</v>
      </c>
      <c r="I4" s="2"/>
      <c r="J4" s="2"/>
      <c r="K4" s="2"/>
      <c r="L4" s="2">
        <v>2500</v>
      </c>
      <c r="M4" s="2">
        <v>0</v>
      </c>
      <c r="N4" s="2">
        <f>SUM(H4:M4)</f>
        <v>2620</v>
      </c>
      <c r="O4" s="2"/>
      <c r="P4" s="2">
        <v>500</v>
      </c>
      <c r="Q4" s="2">
        <f>N4+P4</f>
        <v>3120</v>
      </c>
      <c r="R4">
        <v>3</v>
      </c>
      <c r="S4" s="2">
        <f>Q4*R4</f>
        <v>9360</v>
      </c>
    </row>
    <row r="5" spans="1:19" ht="12">
      <c r="A5">
        <v>1</v>
      </c>
      <c r="B5" t="s">
        <v>20</v>
      </c>
      <c r="C5" t="s">
        <v>21</v>
      </c>
      <c r="D5" t="s">
        <v>22</v>
      </c>
      <c r="E5" t="s">
        <v>27</v>
      </c>
      <c r="F5" t="s">
        <v>28</v>
      </c>
      <c r="G5" s="3" t="s">
        <v>25</v>
      </c>
      <c r="H5" s="2">
        <v>120</v>
      </c>
      <c r="I5" s="2">
        <v>300</v>
      </c>
      <c r="J5" s="2"/>
      <c r="K5" s="2">
        <v>250</v>
      </c>
      <c r="M5" s="2">
        <v>0</v>
      </c>
      <c r="N5" s="2">
        <f>SUM(H5:M5)</f>
        <v>670</v>
      </c>
      <c r="O5" s="2"/>
      <c r="P5" s="2">
        <v>500</v>
      </c>
      <c r="Q5" s="2">
        <f>N5+P5</f>
        <v>1170</v>
      </c>
      <c r="R5">
        <v>4</v>
      </c>
      <c r="S5" s="2">
        <f>Q5*R5</f>
        <v>4680</v>
      </c>
    </row>
    <row r="6" spans="1:20" ht="12">
      <c r="A6">
        <v>1</v>
      </c>
      <c r="B6" t="s">
        <v>20</v>
      </c>
      <c r="C6" t="s">
        <v>21</v>
      </c>
      <c r="D6" t="s">
        <v>22</v>
      </c>
      <c r="E6" t="s">
        <v>27</v>
      </c>
      <c r="F6" t="s">
        <v>28</v>
      </c>
      <c r="G6" t="s">
        <v>26</v>
      </c>
      <c r="H6" s="2">
        <v>120</v>
      </c>
      <c r="I6" s="2">
        <v>300</v>
      </c>
      <c r="J6" s="2"/>
      <c r="K6" s="2">
        <v>250</v>
      </c>
      <c r="L6" s="2">
        <v>2500</v>
      </c>
      <c r="M6" s="2">
        <v>0</v>
      </c>
      <c r="N6" s="2">
        <f>SUM(H6:M6)</f>
        <v>3170</v>
      </c>
      <c r="O6" s="2"/>
      <c r="P6" s="2">
        <v>500</v>
      </c>
      <c r="Q6" s="2">
        <f>N6+P6</f>
        <v>3670</v>
      </c>
      <c r="R6">
        <v>1</v>
      </c>
      <c r="S6" s="2">
        <f>Q6*R6</f>
        <v>3670</v>
      </c>
      <c r="T6" s="4">
        <f>SUM(S3:S6)/SUM(R3:R6)</f>
        <v>1257.5</v>
      </c>
    </row>
    <row r="7" spans="8:16" ht="12">
      <c r="H7" s="2"/>
      <c r="M7" s="2"/>
      <c r="N7" s="2"/>
      <c r="O7" s="2"/>
      <c r="P7" s="2"/>
    </row>
    <row r="8" spans="1:19" ht="12">
      <c r="A8">
        <v>1</v>
      </c>
      <c r="B8" t="s">
        <v>20</v>
      </c>
      <c r="C8" t="s">
        <v>21</v>
      </c>
      <c r="D8" t="s">
        <v>29</v>
      </c>
      <c r="E8" t="s">
        <v>23</v>
      </c>
      <c r="F8" t="s">
        <v>24</v>
      </c>
      <c r="G8" s="3" t="s">
        <v>25</v>
      </c>
      <c r="H8" s="2">
        <v>120</v>
      </c>
      <c r="J8" s="2"/>
      <c r="M8" s="2">
        <v>0</v>
      </c>
      <c r="N8" s="2">
        <f>SUM(H8:M8)</f>
        <v>120</v>
      </c>
      <c r="O8" s="2"/>
      <c r="P8" s="2">
        <v>500</v>
      </c>
      <c r="Q8" s="2">
        <f>N8+P8</f>
        <v>620</v>
      </c>
      <c r="R8">
        <v>48</v>
      </c>
      <c r="S8" s="2">
        <f>Q8*R8</f>
        <v>29760</v>
      </c>
    </row>
    <row r="9" spans="1:19" ht="12">
      <c r="A9">
        <v>1</v>
      </c>
      <c r="B9" t="s">
        <v>20</v>
      </c>
      <c r="C9" t="s">
        <v>21</v>
      </c>
      <c r="D9" t="s">
        <v>29</v>
      </c>
      <c r="E9" t="s">
        <v>23</v>
      </c>
      <c r="F9" t="s">
        <v>24</v>
      </c>
      <c r="G9" t="s">
        <v>26</v>
      </c>
      <c r="H9" s="2">
        <v>120</v>
      </c>
      <c r="J9" s="2"/>
      <c r="L9" s="2">
        <v>2500</v>
      </c>
      <c r="M9" s="2">
        <v>0</v>
      </c>
      <c r="N9" s="2">
        <f>SUM(H9:M9)</f>
        <v>2620</v>
      </c>
      <c r="O9" s="2"/>
      <c r="P9" s="2">
        <v>500</v>
      </c>
      <c r="Q9" s="2">
        <f>N9+P9</f>
        <v>3120</v>
      </c>
      <c r="R9">
        <v>12</v>
      </c>
      <c r="S9" s="2">
        <f>Q9*R9</f>
        <v>37440</v>
      </c>
    </row>
    <row r="10" spans="1:19" ht="12">
      <c r="A10">
        <v>1</v>
      </c>
      <c r="B10" t="s">
        <v>20</v>
      </c>
      <c r="C10" t="s">
        <v>21</v>
      </c>
      <c r="D10" t="s">
        <v>29</v>
      </c>
      <c r="E10" t="s">
        <v>27</v>
      </c>
      <c r="F10" t="s">
        <v>28</v>
      </c>
      <c r="G10" s="3" t="s">
        <v>25</v>
      </c>
      <c r="H10" s="2">
        <v>120</v>
      </c>
      <c r="J10" s="2">
        <v>500</v>
      </c>
      <c r="K10" s="2">
        <v>250</v>
      </c>
      <c r="M10" s="2">
        <v>0</v>
      </c>
      <c r="N10" s="2">
        <f>SUM(H10:M10)</f>
        <v>870</v>
      </c>
      <c r="O10" s="2"/>
      <c r="P10" s="2">
        <v>500</v>
      </c>
      <c r="Q10" s="2">
        <f>N10+P10</f>
        <v>1370</v>
      </c>
      <c r="R10">
        <v>16</v>
      </c>
      <c r="S10" s="2">
        <f>Q10*R10</f>
        <v>21920</v>
      </c>
    </row>
    <row r="11" spans="1:20" ht="12">
      <c r="A11">
        <v>1</v>
      </c>
      <c r="B11" t="s">
        <v>20</v>
      </c>
      <c r="C11" t="s">
        <v>21</v>
      </c>
      <c r="D11" t="s">
        <v>29</v>
      </c>
      <c r="E11" t="s">
        <v>27</v>
      </c>
      <c r="F11" t="s">
        <v>28</v>
      </c>
      <c r="G11" t="s">
        <v>26</v>
      </c>
      <c r="H11" s="2">
        <v>120</v>
      </c>
      <c r="J11" s="2">
        <v>500</v>
      </c>
      <c r="K11" s="2"/>
      <c r="L11" s="2">
        <v>2500</v>
      </c>
      <c r="M11" s="2">
        <v>0</v>
      </c>
      <c r="N11" s="2">
        <f>SUM(H11:M11)</f>
        <v>3120</v>
      </c>
      <c r="O11" s="2"/>
      <c r="P11" s="2">
        <v>500</v>
      </c>
      <c r="Q11" s="2">
        <f>N11+P11</f>
        <v>3620</v>
      </c>
      <c r="R11">
        <v>4</v>
      </c>
      <c r="S11" s="2">
        <f>Q11*R11</f>
        <v>14480</v>
      </c>
      <c r="T11" s="4">
        <f>SUM(S8:S11)/SUM(R8:R11)</f>
        <v>1295</v>
      </c>
    </row>
    <row r="12" spans="13:20" ht="12">
      <c r="M12" s="2"/>
      <c r="N12" s="2"/>
      <c r="O12" s="2"/>
      <c r="P12" s="2"/>
      <c r="R12" s="3">
        <v>75</v>
      </c>
      <c r="T12" s="5">
        <f>SUM(S3:S11)/SUM(R3:R11)</f>
        <v>1287.5</v>
      </c>
    </row>
    <row r="13" spans="1:19" ht="12">
      <c r="A13">
        <v>1</v>
      </c>
      <c r="B13" t="s">
        <v>20</v>
      </c>
      <c r="C13" t="s">
        <v>30</v>
      </c>
      <c r="D13" t="s">
        <v>22</v>
      </c>
      <c r="E13" t="s">
        <v>23</v>
      </c>
      <c r="F13" t="s">
        <v>24</v>
      </c>
      <c r="G13" s="3" t="s">
        <v>25</v>
      </c>
      <c r="H13" s="2">
        <v>240</v>
      </c>
      <c r="I13" s="2"/>
      <c r="J13" s="2"/>
      <c r="K13" s="2"/>
      <c r="L13" s="2"/>
      <c r="M13" s="2">
        <v>0</v>
      </c>
      <c r="N13" s="2">
        <f>SUM(H13:M13)</f>
        <v>240</v>
      </c>
      <c r="O13" s="2"/>
      <c r="P13" s="2">
        <v>1500</v>
      </c>
      <c r="Q13" s="2">
        <f>N13+P13</f>
        <v>1740</v>
      </c>
      <c r="R13">
        <v>5</v>
      </c>
      <c r="S13" s="2">
        <f>Q13*R13</f>
        <v>8700</v>
      </c>
    </row>
    <row r="14" spans="1:19" ht="12">
      <c r="A14">
        <v>1</v>
      </c>
      <c r="B14" t="s">
        <v>20</v>
      </c>
      <c r="C14" t="s">
        <v>30</v>
      </c>
      <c r="D14" t="s">
        <v>22</v>
      </c>
      <c r="E14" t="s">
        <v>23</v>
      </c>
      <c r="F14" t="s">
        <v>24</v>
      </c>
      <c r="G14" t="s">
        <v>26</v>
      </c>
      <c r="H14" s="2">
        <v>240</v>
      </c>
      <c r="I14" s="2"/>
      <c r="J14" s="2"/>
      <c r="K14" s="2"/>
      <c r="L14" s="2">
        <v>2500</v>
      </c>
      <c r="M14" s="2">
        <v>0</v>
      </c>
      <c r="N14" s="2">
        <f>SUM(H14:M14)</f>
        <v>2740</v>
      </c>
      <c r="O14" s="2"/>
      <c r="P14" s="2">
        <v>1500</v>
      </c>
      <c r="Q14" s="2">
        <f>N14+P14</f>
        <v>4240</v>
      </c>
      <c r="R14">
        <v>5</v>
      </c>
      <c r="S14" s="2">
        <f>Q14*R14</f>
        <v>21200</v>
      </c>
    </row>
    <row r="15" spans="1:19" ht="12">
      <c r="A15">
        <v>1</v>
      </c>
      <c r="B15" t="s">
        <v>20</v>
      </c>
      <c r="C15" t="s">
        <v>30</v>
      </c>
      <c r="D15" t="s">
        <v>22</v>
      </c>
      <c r="E15" t="s">
        <v>27</v>
      </c>
      <c r="F15" t="s">
        <v>28</v>
      </c>
      <c r="G15" s="3" t="s">
        <v>25</v>
      </c>
      <c r="H15" s="2">
        <v>240</v>
      </c>
      <c r="I15" s="2">
        <v>600</v>
      </c>
      <c r="J15" s="2"/>
      <c r="K15" s="2">
        <v>300</v>
      </c>
      <c r="M15" s="2">
        <v>0</v>
      </c>
      <c r="N15" s="2">
        <f>SUM(H15:M15)</f>
        <v>1140</v>
      </c>
      <c r="O15" s="2"/>
      <c r="P15" s="2">
        <v>1500</v>
      </c>
      <c r="Q15" s="2">
        <f>N15+P15</f>
        <v>2640</v>
      </c>
      <c r="R15">
        <v>5</v>
      </c>
      <c r="S15" s="2">
        <f>Q15*R15</f>
        <v>13200</v>
      </c>
    </row>
    <row r="16" spans="1:20" ht="12">
      <c r="A16">
        <v>1</v>
      </c>
      <c r="B16" t="s">
        <v>20</v>
      </c>
      <c r="C16" t="s">
        <v>30</v>
      </c>
      <c r="D16" t="s">
        <v>22</v>
      </c>
      <c r="E16" t="s">
        <v>27</v>
      </c>
      <c r="F16" t="s">
        <v>28</v>
      </c>
      <c r="G16" t="s">
        <v>26</v>
      </c>
      <c r="H16" s="2">
        <v>240</v>
      </c>
      <c r="I16" s="2">
        <v>600</v>
      </c>
      <c r="J16" s="2"/>
      <c r="K16" s="2">
        <v>300</v>
      </c>
      <c r="L16" s="2">
        <v>2500</v>
      </c>
      <c r="M16" s="2">
        <v>0</v>
      </c>
      <c r="N16" s="2">
        <f>SUM(H16:M16)</f>
        <v>3640</v>
      </c>
      <c r="O16" s="2"/>
      <c r="P16" s="2">
        <v>1500</v>
      </c>
      <c r="Q16" s="2">
        <f>N16+P16</f>
        <v>5140</v>
      </c>
      <c r="R16">
        <v>5</v>
      </c>
      <c r="S16" s="2">
        <f>Q16*R16</f>
        <v>25700</v>
      </c>
      <c r="T16" s="4">
        <f>SUM(S13:S16)/SUM(R13:R16)</f>
        <v>3440</v>
      </c>
    </row>
    <row r="17" spans="3:16" ht="12">
      <c r="C17" t="s">
        <v>30</v>
      </c>
      <c r="H17" s="2"/>
      <c r="M17" s="2"/>
      <c r="N17" s="2"/>
      <c r="O17" s="2"/>
      <c r="P17" s="2"/>
    </row>
    <row r="18" spans="1:19" ht="12">
      <c r="A18">
        <v>1</v>
      </c>
      <c r="B18" t="s">
        <v>20</v>
      </c>
      <c r="C18" t="s">
        <v>30</v>
      </c>
      <c r="D18" t="s">
        <v>29</v>
      </c>
      <c r="E18" t="s">
        <v>23</v>
      </c>
      <c r="F18" t="s">
        <v>24</v>
      </c>
      <c r="G18" s="3" t="s">
        <v>25</v>
      </c>
      <c r="H18" s="2">
        <v>240</v>
      </c>
      <c r="J18" s="2"/>
      <c r="M18" s="2">
        <v>0</v>
      </c>
      <c r="N18" s="2">
        <f>SUM(H18:M18)</f>
        <v>240</v>
      </c>
      <c r="O18" s="2"/>
      <c r="P18" s="2">
        <v>1500</v>
      </c>
      <c r="Q18" s="2">
        <f>N18+P18</f>
        <v>1740</v>
      </c>
      <c r="R18">
        <v>20</v>
      </c>
      <c r="S18" s="2">
        <f>Q18*R18</f>
        <v>34800</v>
      </c>
    </row>
    <row r="19" spans="1:19" ht="12">
      <c r="A19">
        <v>1</v>
      </c>
      <c r="B19" t="s">
        <v>20</v>
      </c>
      <c r="C19" t="s">
        <v>30</v>
      </c>
      <c r="D19" t="s">
        <v>29</v>
      </c>
      <c r="E19" t="s">
        <v>23</v>
      </c>
      <c r="F19" t="s">
        <v>24</v>
      </c>
      <c r="G19" t="s">
        <v>26</v>
      </c>
      <c r="H19" s="2">
        <v>240</v>
      </c>
      <c r="J19" s="2"/>
      <c r="L19" s="2">
        <v>2500</v>
      </c>
      <c r="M19" s="2">
        <v>0</v>
      </c>
      <c r="N19" s="2">
        <f>SUM(H19:M19)</f>
        <v>2740</v>
      </c>
      <c r="O19" s="2"/>
      <c r="P19" s="2">
        <v>1500</v>
      </c>
      <c r="Q19" s="2">
        <f>N19+P19</f>
        <v>4240</v>
      </c>
      <c r="R19">
        <v>20</v>
      </c>
      <c r="S19" s="2">
        <f>Q19*R19</f>
        <v>84800</v>
      </c>
    </row>
    <row r="20" spans="1:19" ht="12">
      <c r="A20">
        <v>1</v>
      </c>
      <c r="B20" t="s">
        <v>20</v>
      </c>
      <c r="C20" t="s">
        <v>30</v>
      </c>
      <c r="D20" t="s">
        <v>29</v>
      </c>
      <c r="E20" t="s">
        <v>27</v>
      </c>
      <c r="F20" t="s">
        <v>28</v>
      </c>
      <c r="G20" s="3" t="s">
        <v>25</v>
      </c>
      <c r="H20" s="2">
        <v>240</v>
      </c>
      <c r="J20" s="2">
        <v>1000</v>
      </c>
      <c r="K20" s="2">
        <v>300</v>
      </c>
      <c r="M20" s="2">
        <v>0</v>
      </c>
      <c r="N20" s="2">
        <f>SUM(H20:M20)</f>
        <v>1540</v>
      </c>
      <c r="O20" s="2"/>
      <c r="P20" s="2">
        <v>1500</v>
      </c>
      <c r="Q20" s="2">
        <f>N20+P20</f>
        <v>3040</v>
      </c>
      <c r="R20">
        <v>20</v>
      </c>
      <c r="S20" s="2">
        <f>Q20*R20</f>
        <v>60800</v>
      </c>
    </row>
    <row r="21" spans="1:20" ht="12">
      <c r="A21">
        <v>1</v>
      </c>
      <c r="B21" t="s">
        <v>20</v>
      </c>
      <c r="C21" t="s">
        <v>30</v>
      </c>
      <c r="D21" t="s">
        <v>29</v>
      </c>
      <c r="E21" t="s">
        <v>27</v>
      </c>
      <c r="F21" t="s">
        <v>28</v>
      </c>
      <c r="G21" t="s">
        <v>26</v>
      </c>
      <c r="H21" s="2">
        <v>240</v>
      </c>
      <c r="J21" s="2">
        <v>1000</v>
      </c>
      <c r="K21" s="2"/>
      <c r="L21" s="2">
        <v>2500</v>
      </c>
      <c r="M21" s="2">
        <v>0</v>
      </c>
      <c r="N21" s="2">
        <f>SUM(H21:M21)</f>
        <v>3740</v>
      </c>
      <c r="O21" s="2"/>
      <c r="P21" s="2">
        <v>1500</v>
      </c>
      <c r="Q21" s="2">
        <f>N21+P21</f>
        <v>5240</v>
      </c>
      <c r="R21">
        <v>20</v>
      </c>
      <c r="S21" s="2">
        <f>Q21*R21</f>
        <v>104800</v>
      </c>
      <c r="T21" s="4">
        <f>SUM(S18:S21)/SUM(R18:R21)</f>
        <v>3565</v>
      </c>
    </row>
    <row r="22" spans="13:21" ht="12">
      <c r="M22" s="2"/>
      <c r="N22" s="2"/>
      <c r="O22" s="2"/>
      <c r="P22" s="2"/>
      <c r="R22" s="3">
        <v>25</v>
      </c>
      <c r="T22" s="5">
        <f>SUM(S13:S21)/SUM(R13:R21)</f>
        <v>3540</v>
      </c>
      <c r="U22" s="5">
        <f>(T12*R12+T22*R22)/(R12+R22)</f>
        <v>1850.625</v>
      </c>
    </row>
    <row r="23" spans="14:15" ht="12">
      <c r="N23" s="2"/>
      <c r="O23" s="2"/>
    </row>
    <row r="24" spans="1:19" ht="12">
      <c r="A24">
        <v>1</v>
      </c>
      <c r="B24" t="s">
        <v>31</v>
      </c>
      <c r="C24" t="s">
        <v>21</v>
      </c>
      <c r="D24" t="s">
        <v>22</v>
      </c>
      <c r="E24" t="s">
        <v>23</v>
      </c>
      <c r="F24" t="s">
        <v>32</v>
      </c>
      <c r="G24" s="3" t="s">
        <v>25</v>
      </c>
      <c r="H24" s="2">
        <v>120</v>
      </c>
      <c r="J24" s="2"/>
      <c r="N24" s="2">
        <f>SUM(H24:M24)</f>
        <v>120</v>
      </c>
      <c r="O24" s="2"/>
      <c r="P24" s="2">
        <v>500</v>
      </c>
      <c r="Q24" s="2">
        <f>N24+P24</f>
        <v>620</v>
      </c>
      <c r="R24">
        <v>1</v>
      </c>
      <c r="S24" s="2">
        <f>Q24*R24</f>
        <v>620</v>
      </c>
    </row>
    <row r="25" spans="1:19" ht="12">
      <c r="A25">
        <v>1</v>
      </c>
      <c r="B25" t="s">
        <v>31</v>
      </c>
      <c r="C25" t="s">
        <v>21</v>
      </c>
      <c r="D25" t="s">
        <v>22</v>
      </c>
      <c r="E25" t="s">
        <v>23</v>
      </c>
      <c r="F25" t="s">
        <v>33</v>
      </c>
      <c r="G25" t="s">
        <v>26</v>
      </c>
      <c r="H25" s="2">
        <v>120</v>
      </c>
      <c r="J25" s="2"/>
      <c r="L25" s="2">
        <v>3000</v>
      </c>
      <c r="N25" s="2">
        <f>SUM(H25:M25)</f>
        <v>3120</v>
      </c>
      <c r="O25" s="2"/>
      <c r="P25" s="2">
        <v>500</v>
      </c>
      <c r="Q25" s="2">
        <f>N25+P25</f>
        <v>3620</v>
      </c>
      <c r="R25">
        <v>1</v>
      </c>
      <c r="S25" s="2">
        <f>Q25*R25</f>
        <v>3620</v>
      </c>
    </row>
    <row r="26" spans="1:19" ht="12">
      <c r="A26">
        <v>1</v>
      </c>
      <c r="B26" t="s">
        <v>31</v>
      </c>
      <c r="C26" t="s">
        <v>21</v>
      </c>
      <c r="D26" t="s">
        <v>22</v>
      </c>
      <c r="E26" t="s">
        <v>27</v>
      </c>
      <c r="F26" t="s">
        <v>32</v>
      </c>
      <c r="G26" s="3" t="s">
        <v>25</v>
      </c>
      <c r="H26" s="2">
        <v>120</v>
      </c>
      <c r="I26" s="2">
        <v>300</v>
      </c>
      <c r="J26" s="2">
        <v>1500</v>
      </c>
      <c r="K26" s="2">
        <v>300</v>
      </c>
      <c r="N26" s="2">
        <f>SUM(H26:M26)</f>
        <v>2220</v>
      </c>
      <c r="O26" s="2"/>
      <c r="P26" s="2">
        <v>500</v>
      </c>
      <c r="Q26" s="2">
        <f>N26+P26</f>
        <v>2720</v>
      </c>
      <c r="R26">
        <v>3</v>
      </c>
      <c r="S26" s="2">
        <f>Q26*R26</f>
        <v>8160</v>
      </c>
    </row>
    <row r="27" spans="1:20" ht="12">
      <c r="A27">
        <v>1</v>
      </c>
      <c r="B27" t="s">
        <v>31</v>
      </c>
      <c r="C27" t="s">
        <v>21</v>
      </c>
      <c r="D27" t="s">
        <v>22</v>
      </c>
      <c r="E27" t="s">
        <v>27</v>
      </c>
      <c r="F27" t="s">
        <v>33</v>
      </c>
      <c r="G27" t="s">
        <v>26</v>
      </c>
      <c r="H27" s="2">
        <v>120</v>
      </c>
      <c r="I27" s="2">
        <v>300</v>
      </c>
      <c r="J27" s="2">
        <v>1500</v>
      </c>
      <c r="L27" s="2">
        <v>3000</v>
      </c>
      <c r="N27" s="2">
        <f>SUM(H27:M27)</f>
        <v>4920</v>
      </c>
      <c r="O27" s="2"/>
      <c r="P27" s="2">
        <v>500</v>
      </c>
      <c r="Q27" s="2">
        <f>N27+P27</f>
        <v>5420</v>
      </c>
      <c r="R27">
        <v>8</v>
      </c>
      <c r="S27" s="2">
        <f>Q27*R27</f>
        <v>43360</v>
      </c>
      <c r="T27" s="4">
        <f>SUM(S24:S27)/SUM(R24:R27)</f>
        <v>4289.2307692307695</v>
      </c>
    </row>
    <row r="28" spans="8:16" ht="12">
      <c r="H28" s="2"/>
      <c r="N28" s="2"/>
      <c r="O28" s="2"/>
      <c r="P28" s="2"/>
    </row>
    <row r="29" spans="1:19" ht="12">
      <c r="A29">
        <v>1</v>
      </c>
      <c r="B29" t="s">
        <v>31</v>
      </c>
      <c r="C29" t="s">
        <v>21</v>
      </c>
      <c r="D29" t="s">
        <v>29</v>
      </c>
      <c r="E29" t="s">
        <v>23</v>
      </c>
      <c r="F29" t="s">
        <v>32</v>
      </c>
      <c r="G29" s="3" t="s">
        <v>25</v>
      </c>
      <c r="H29" s="2">
        <v>120</v>
      </c>
      <c r="J29" s="2"/>
      <c r="N29" s="2">
        <f>SUM(H29:M29)</f>
        <v>120</v>
      </c>
      <c r="O29" s="2"/>
      <c r="P29" s="2">
        <v>500</v>
      </c>
      <c r="Q29" s="2">
        <f>N29+P29</f>
        <v>620</v>
      </c>
      <c r="R29">
        <v>6</v>
      </c>
      <c r="S29" s="2">
        <f>Q29*R29</f>
        <v>3720</v>
      </c>
    </row>
    <row r="30" spans="1:19" ht="12">
      <c r="A30">
        <v>1</v>
      </c>
      <c r="B30" t="s">
        <v>31</v>
      </c>
      <c r="C30" t="s">
        <v>21</v>
      </c>
      <c r="D30" t="s">
        <v>29</v>
      </c>
      <c r="E30" t="s">
        <v>23</v>
      </c>
      <c r="F30" t="s">
        <v>32</v>
      </c>
      <c r="G30" s="3" t="s">
        <v>25</v>
      </c>
      <c r="H30" s="2">
        <v>120</v>
      </c>
      <c r="J30" s="2"/>
      <c r="M30" s="2">
        <v>500</v>
      </c>
      <c r="N30" s="2">
        <f>SUM(H30:M30)</f>
        <v>620</v>
      </c>
      <c r="O30" s="2"/>
      <c r="P30" s="2">
        <v>500</v>
      </c>
      <c r="Q30" s="2">
        <f>N30+P30</f>
        <v>1120</v>
      </c>
      <c r="R30">
        <v>12</v>
      </c>
      <c r="S30" s="2">
        <f>Q30*R30</f>
        <v>13440</v>
      </c>
    </row>
    <row r="31" spans="1:19" ht="12">
      <c r="A31">
        <v>1</v>
      </c>
      <c r="B31" t="s">
        <v>31</v>
      </c>
      <c r="C31" t="s">
        <v>21</v>
      </c>
      <c r="D31" t="s">
        <v>29</v>
      </c>
      <c r="E31" t="s">
        <v>23</v>
      </c>
      <c r="F31" t="s">
        <v>33</v>
      </c>
      <c r="G31" t="s">
        <v>26</v>
      </c>
      <c r="H31" s="2">
        <v>120</v>
      </c>
      <c r="J31" s="2"/>
      <c r="K31" s="2">
        <v>400</v>
      </c>
      <c r="L31" s="2">
        <v>3000</v>
      </c>
      <c r="N31" s="2">
        <f>SUM(H31:M31)</f>
        <v>3520</v>
      </c>
      <c r="O31" s="2"/>
      <c r="P31" s="2">
        <v>500</v>
      </c>
      <c r="Q31" s="2">
        <f>N31+P31</f>
        <v>4020</v>
      </c>
      <c r="R31">
        <v>17</v>
      </c>
      <c r="S31" s="2">
        <f>Q31*R31</f>
        <v>68340</v>
      </c>
    </row>
    <row r="32" spans="1:19" ht="12">
      <c r="A32">
        <v>1</v>
      </c>
      <c r="B32" t="s">
        <v>31</v>
      </c>
      <c r="C32" t="s">
        <v>21</v>
      </c>
      <c r="D32" t="s">
        <v>29</v>
      </c>
      <c r="E32" t="s">
        <v>27</v>
      </c>
      <c r="F32" t="s">
        <v>32</v>
      </c>
      <c r="G32" s="3" t="s">
        <v>25</v>
      </c>
      <c r="H32" s="2">
        <v>120</v>
      </c>
      <c r="J32" s="2">
        <v>1500</v>
      </c>
      <c r="N32" s="2">
        <f>SUM(H32:M32)</f>
        <v>1620</v>
      </c>
      <c r="O32" s="2"/>
      <c r="P32" s="2">
        <v>500</v>
      </c>
      <c r="Q32" s="2">
        <f>N32+P32</f>
        <v>2120</v>
      </c>
      <c r="R32">
        <v>11</v>
      </c>
      <c r="S32" s="2">
        <f>Q32*R32</f>
        <v>23320</v>
      </c>
    </row>
    <row r="33" spans="1:19" ht="12">
      <c r="A33">
        <v>1</v>
      </c>
      <c r="B33" t="s">
        <v>31</v>
      </c>
      <c r="C33" t="s">
        <v>21</v>
      </c>
      <c r="D33" t="s">
        <v>29</v>
      </c>
      <c r="E33" t="s">
        <v>27</v>
      </c>
      <c r="F33" t="s">
        <v>32</v>
      </c>
      <c r="G33" s="3" t="s">
        <v>25</v>
      </c>
      <c r="H33" s="2">
        <v>120</v>
      </c>
      <c r="J33" s="2">
        <v>1500</v>
      </c>
      <c r="M33" s="2">
        <v>500</v>
      </c>
      <c r="N33" s="2">
        <f>SUM(H33:M33)</f>
        <v>2120</v>
      </c>
      <c r="O33" s="2"/>
      <c r="P33" s="2">
        <v>500</v>
      </c>
      <c r="Q33" s="2">
        <f>N33+P33</f>
        <v>2620</v>
      </c>
      <c r="R33">
        <v>20</v>
      </c>
      <c r="S33" s="2">
        <f>Q33*R33</f>
        <v>52400</v>
      </c>
    </row>
    <row r="34" spans="1:20" ht="12">
      <c r="A34">
        <v>1</v>
      </c>
      <c r="B34" t="s">
        <v>31</v>
      </c>
      <c r="C34" t="s">
        <v>21</v>
      </c>
      <c r="D34" t="s">
        <v>29</v>
      </c>
      <c r="E34" t="s">
        <v>27</v>
      </c>
      <c r="F34" t="s">
        <v>33</v>
      </c>
      <c r="G34" t="s">
        <v>26</v>
      </c>
      <c r="H34" s="2">
        <v>120</v>
      </c>
      <c r="J34" s="2">
        <v>1500</v>
      </c>
      <c r="K34" s="2">
        <v>400</v>
      </c>
      <c r="L34" s="2">
        <v>3000</v>
      </c>
      <c r="N34" s="2">
        <f>SUM(H34:M34)</f>
        <v>5020</v>
      </c>
      <c r="O34" s="2"/>
      <c r="P34" s="2">
        <v>500</v>
      </c>
      <c r="Q34" s="2">
        <f>N34+P34</f>
        <v>5520</v>
      </c>
      <c r="R34">
        <v>24</v>
      </c>
      <c r="S34" s="2">
        <f>Q34*R34</f>
        <v>132480</v>
      </c>
      <c r="T34" s="4">
        <f>SUM(S29:S34)/SUM(R29:R34)</f>
        <v>3263.3333333333335</v>
      </c>
    </row>
    <row r="35" spans="14:20" ht="12">
      <c r="N35" s="2"/>
      <c r="O35" s="2"/>
      <c r="R35">
        <v>75</v>
      </c>
      <c r="T35" s="5">
        <f>SUM(S24:S34)/SUM(R24:R34)</f>
        <v>3392.8155339805826</v>
      </c>
    </row>
    <row r="36" spans="1:19" ht="12">
      <c r="A36">
        <v>1</v>
      </c>
      <c r="B36" t="s">
        <v>31</v>
      </c>
      <c r="C36" t="s">
        <v>30</v>
      </c>
      <c r="D36" t="s">
        <v>22</v>
      </c>
      <c r="E36" t="s">
        <v>23</v>
      </c>
      <c r="F36" t="s">
        <v>32</v>
      </c>
      <c r="G36" s="3" t="s">
        <v>25</v>
      </c>
      <c r="H36" s="2">
        <v>240</v>
      </c>
      <c r="J36" s="2"/>
      <c r="N36" s="2">
        <f>SUM(H36:M36)</f>
        <v>240</v>
      </c>
      <c r="O36" s="2"/>
      <c r="P36" s="2">
        <v>1500</v>
      </c>
      <c r="Q36" s="2">
        <f>N36+P36</f>
        <v>1740</v>
      </c>
      <c r="R36">
        <v>1</v>
      </c>
      <c r="S36" s="2">
        <f>Q36*R36</f>
        <v>1740</v>
      </c>
    </row>
    <row r="37" spans="1:19" ht="12">
      <c r="A37">
        <v>1</v>
      </c>
      <c r="B37" t="s">
        <v>31</v>
      </c>
      <c r="C37" t="s">
        <v>30</v>
      </c>
      <c r="D37" t="s">
        <v>22</v>
      </c>
      <c r="E37" t="s">
        <v>23</v>
      </c>
      <c r="F37" t="s">
        <v>32</v>
      </c>
      <c r="G37" s="3" t="s">
        <v>25</v>
      </c>
      <c r="H37" s="2">
        <v>240</v>
      </c>
      <c r="J37" s="2"/>
      <c r="K37" s="2"/>
      <c r="M37" s="2">
        <v>500</v>
      </c>
      <c r="N37" s="2">
        <f>SUM(H37:M37)</f>
        <v>740</v>
      </c>
      <c r="O37" s="2"/>
      <c r="P37" s="2">
        <v>1500</v>
      </c>
      <c r="Q37" s="2">
        <f>N37+P37</f>
        <v>2240</v>
      </c>
      <c r="R37">
        <v>4</v>
      </c>
      <c r="S37" s="2">
        <f>Q37*R37</f>
        <v>8960</v>
      </c>
    </row>
    <row r="38" spans="1:19" ht="12">
      <c r="A38">
        <v>1</v>
      </c>
      <c r="B38" t="s">
        <v>31</v>
      </c>
      <c r="C38" t="s">
        <v>30</v>
      </c>
      <c r="D38" t="s">
        <v>22</v>
      </c>
      <c r="E38" t="s">
        <v>23</v>
      </c>
      <c r="F38" t="s">
        <v>33</v>
      </c>
      <c r="G38" t="s">
        <v>26</v>
      </c>
      <c r="H38" s="2">
        <v>240</v>
      </c>
      <c r="J38" s="2"/>
      <c r="K38" s="2">
        <v>400</v>
      </c>
      <c r="L38" s="2">
        <v>3000</v>
      </c>
      <c r="N38" s="2">
        <f>SUM(H38:M38)</f>
        <v>3640</v>
      </c>
      <c r="O38" s="2"/>
      <c r="P38" s="2">
        <v>1500</v>
      </c>
      <c r="Q38" s="2">
        <f>N38+P38</f>
        <v>5140</v>
      </c>
      <c r="R38">
        <v>2</v>
      </c>
      <c r="S38" s="2">
        <f>Q38*R38</f>
        <v>10280</v>
      </c>
    </row>
    <row r="39" spans="1:19" ht="12">
      <c r="A39">
        <v>1</v>
      </c>
      <c r="B39" t="s">
        <v>31</v>
      </c>
      <c r="C39" t="s">
        <v>30</v>
      </c>
      <c r="D39" t="s">
        <v>22</v>
      </c>
      <c r="E39" t="s">
        <v>23</v>
      </c>
      <c r="F39" t="s">
        <v>33</v>
      </c>
      <c r="G39" t="s">
        <v>26</v>
      </c>
      <c r="H39" s="2">
        <v>240</v>
      </c>
      <c r="J39" s="2"/>
      <c r="K39" s="2">
        <v>400</v>
      </c>
      <c r="L39" s="2">
        <v>3000</v>
      </c>
      <c r="N39" s="2">
        <f>SUM(H39:M39)</f>
        <v>3640</v>
      </c>
      <c r="O39" s="2"/>
      <c r="P39" s="2">
        <v>1500</v>
      </c>
      <c r="Q39" s="2">
        <f>N39+P39</f>
        <v>5140</v>
      </c>
      <c r="R39">
        <v>2</v>
      </c>
      <c r="S39" s="2">
        <f>Q39*R39</f>
        <v>10280</v>
      </c>
    </row>
    <row r="40" spans="1:19" ht="12">
      <c r="A40">
        <v>1</v>
      </c>
      <c r="B40" t="s">
        <v>31</v>
      </c>
      <c r="C40" t="s">
        <v>30</v>
      </c>
      <c r="D40" t="s">
        <v>22</v>
      </c>
      <c r="E40" t="s">
        <v>27</v>
      </c>
      <c r="F40" t="s">
        <v>32</v>
      </c>
      <c r="G40" s="3" t="s">
        <v>25</v>
      </c>
      <c r="H40" s="2">
        <v>240</v>
      </c>
      <c r="I40" s="2">
        <v>600</v>
      </c>
      <c r="J40" s="2"/>
      <c r="N40" s="2">
        <f>SUM(H40:M40)</f>
        <v>840</v>
      </c>
      <c r="O40" s="2"/>
      <c r="P40" s="2">
        <v>1500</v>
      </c>
      <c r="Q40" s="2">
        <f>N40+P40</f>
        <v>2340</v>
      </c>
      <c r="R40">
        <v>1</v>
      </c>
      <c r="S40" s="2">
        <f>Q40*R40</f>
        <v>2340</v>
      </c>
    </row>
    <row r="41" spans="1:19" ht="12">
      <c r="A41">
        <v>1</v>
      </c>
      <c r="B41" t="s">
        <v>31</v>
      </c>
      <c r="C41" t="s">
        <v>30</v>
      </c>
      <c r="D41" t="s">
        <v>22</v>
      </c>
      <c r="E41" t="s">
        <v>27</v>
      </c>
      <c r="F41" t="s">
        <v>32</v>
      </c>
      <c r="G41" s="3" t="s">
        <v>25</v>
      </c>
      <c r="H41" s="2">
        <v>240</v>
      </c>
      <c r="I41" s="2">
        <v>600</v>
      </c>
      <c r="J41" s="2"/>
      <c r="M41" s="2">
        <v>500</v>
      </c>
      <c r="N41" s="2">
        <f>SUM(H41:M41)</f>
        <v>1340</v>
      </c>
      <c r="O41" s="2"/>
      <c r="P41" s="2">
        <v>1500</v>
      </c>
      <c r="Q41" s="2">
        <f>N41+P41</f>
        <v>2840</v>
      </c>
      <c r="R41">
        <v>4</v>
      </c>
      <c r="S41" s="2">
        <f>Q41*R41</f>
        <v>11360</v>
      </c>
    </row>
    <row r="42" spans="1:19" ht="12">
      <c r="A42">
        <v>1</v>
      </c>
      <c r="B42" t="s">
        <v>31</v>
      </c>
      <c r="C42" t="s">
        <v>30</v>
      </c>
      <c r="D42" t="s">
        <v>22</v>
      </c>
      <c r="E42" t="s">
        <v>27</v>
      </c>
      <c r="F42" t="s">
        <v>33</v>
      </c>
      <c r="G42" t="s">
        <v>26</v>
      </c>
      <c r="H42" s="2">
        <v>240</v>
      </c>
      <c r="I42" s="2">
        <v>600</v>
      </c>
      <c r="J42" s="2"/>
      <c r="K42" s="2">
        <v>400</v>
      </c>
      <c r="L42" s="2">
        <v>3000</v>
      </c>
      <c r="N42" s="2">
        <f>SUM(H42:M42)</f>
        <v>4240</v>
      </c>
      <c r="O42" s="2"/>
      <c r="P42" s="2">
        <v>1500</v>
      </c>
      <c r="Q42" s="2">
        <f>N42+P42</f>
        <v>5740</v>
      </c>
      <c r="R42">
        <v>3</v>
      </c>
      <c r="S42" s="2">
        <f>Q42*R42</f>
        <v>17220</v>
      </c>
    </row>
    <row r="43" spans="1:20" ht="12">
      <c r="A43">
        <v>1</v>
      </c>
      <c r="B43" t="s">
        <v>31</v>
      </c>
      <c r="C43" t="s">
        <v>30</v>
      </c>
      <c r="D43" t="s">
        <v>22</v>
      </c>
      <c r="E43" t="s">
        <v>27</v>
      </c>
      <c r="F43" t="s">
        <v>33</v>
      </c>
      <c r="G43" t="s">
        <v>26</v>
      </c>
      <c r="H43" s="2">
        <v>240</v>
      </c>
      <c r="I43" s="2">
        <v>600</v>
      </c>
      <c r="J43" s="2"/>
      <c r="K43" s="2">
        <v>400</v>
      </c>
      <c r="L43" s="2">
        <v>3000</v>
      </c>
      <c r="N43" s="2">
        <f>SUM(H43:M43)</f>
        <v>4240</v>
      </c>
      <c r="O43" s="2"/>
      <c r="P43" s="2">
        <v>1500</v>
      </c>
      <c r="Q43" s="2">
        <f>N43+P43</f>
        <v>5740</v>
      </c>
      <c r="R43">
        <v>3</v>
      </c>
      <c r="S43" s="2">
        <f>Q43*R43</f>
        <v>17220</v>
      </c>
      <c r="T43" s="4">
        <f>SUM(S36:S43)/SUM(R36:R43)</f>
        <v>3970</v>
      </c>
    </row>
    <row r="44" spans="8:16" ht="12">
      <c r="H44" s="2"/>
      <c r="N44" s="2"/>
      <c r="O44" s="2"/>
      <c r="P44" s="2"/>
    </row>
    <row r="45" spans="1:19" ht="12">
      <c r="A45">
        <v>1</v>
      </c>
      <c r="B45" t="s">
        <v>31</v>
      </c>
      <c r="C45" t="s">
        <v>30</v>
      </c>
      <c r="D45" t="s">
        <v>29</v>
      </c>
      <c r="E45" t="s">
        <v>23</v>
      </c>
      <c r="F45" t="s">
        <v>32</v>
      </c>
      <c r="G45" s="3" t="s">
        <v>25</v>
      </c>
      <c r="H45" s="2">
        <v>240</v>
      </c>
      <c r="J45" s="2"/>
      <c r="N45" s="2">
        <f>SUM(H45:M45)</f>
        <v>240</v>
      </c>
      <c r="O45" s="2"/>
      <c r="P45" s="2">
        <v>1500</v>
      </c>
      <c r="Q45" s="2">
        <f>N45+P45</f>
        <v>1740</v>
      </c>
      <c r="R45">
        <v>6</v>
      </c>
      <c r="S45" s="2">
        <f>Q45*R45</f>
        <v>10440</v>
      </c>
    </row>
    <row r="46" spans="1:19" ht="12">
      <c r="A46">
        <v>1</v>
      </c>
      <c r="B46" t="s">
        <v>31</v>
      </c>
      <c r="C46" t="s">
        <v>30</v>
      </c>
      <c r="D46" t="s">
        <v>29</v>
      </c>
      <c r="E46" t="s">
        <v>23</v>
      </c>
      <c r="F46" t="s">
        <v>32</v>
      </c>
      <c r="G46" s="3" t="s">
        <v>25</v>
      </c>
      <c r="H46" s="2">
        <v>240</v>
      </c>
      <c r="J46" s="2"/>
      <c r="M46" s="2">
        <v>500</v>
      </c>
      <c r="N46" s="2">
        <f>SUM(H46:M46)</f>
        <v>740</v>
      </c>
      <c r="O46" s="2"/>
      <c r="P46" s="2">
        <v>1500</v>
      </c>
      <c r="Q46" s="2">
        <f>N46+P46</f>
        <v>2240</v>
      </c>
      <c r="R46">
        <v>14</v>
      </c>
      <c r="S46" s="2">
        <f>Q46*R46</f>
        <v>31360</v>
      </c>
    </row>
    <row r="47" spans="1:19" ht="12">
      <c r="A47">
        <v>1</v>
      </c>
      <c r="B47" t="s">
        <v>31</v>
      </c>
      <c r="C47" t="s">
        <v>30</v>
      </c>
      <c r="D47" t="s">
        <v>29</v>
      </c>
      <c r="E47" t="s">
        <v>23</v>
      </c>
      <c r="F47" t="s">
        <v>33</v>
      </c>
      <c r="G47" t="s">
        <v>26</v>
      </c>
      <c r="H47" s="2">
        <v>240</v>
      </c>
      <c r="J47" s="2"/>
      <c r="K47" s="2">
        <v>400</v>
      </c>
      <c r="L47" s="2">
        <v>3000</v>
      </c>
      <c r="N47" s="2">
        <f>SUM(H47:M47)</f>
        <v>3640</v>
      </c>
      <c r="O47" s="2"/>
      <c r="P47" s="2">
        <v>1500</v>
      </c>
      <c r="Q47" s="2">
        <f>N47+P47</f>
        <v>5140</v>
      </c>
      <c r="R47">
        <v>20</v>
      </c>
      <c r="S47" s="2">
        <f>Q47*R47</f>
        <v>102800</v>
      </c>
    </row>
    <row r="48" spans="1:19" ht="12">
      <c r="A48">
        <v>1</v>
      </c>
      <c r="B48" t="s">
        <v>31</v>
      </c>
      <c r="C48" t="s">
        <v>30</v>
      </c>
      <c r="D48" t="s">
        <v>29</v>
      </c>
      <c r="E48" t="s">
        <v>27</v>
      </c>
      <c r="F48" t="s">
        <v>32</v>
      </c>
      <c r="G48" s="3" t="s">
        <v>25</v>
      </c>
      <c r="H48" s="2">
        <v>240</v>
      </c>
      <c r="J48" s="2">
        <v>2000</v>
      </c>
      <c r="N48" s="2">
        <f>SUM(H48:M48)</f>
        <v>2240</v>
      </c>
      <c r="O48" s="2"/>
      <c r="P48" s="2">
        <v>1500</v>
      </c>
      <c r="Q48" s="2">
        <f>N48+P48</f>
        <v>3740</v>
      </c>
      <c r="R48">
        <v>6</v>
      </c>
      <c r="S48" s="2">
        <f>Q48*R48</f>
        <v>22440</v>
      </c>
    </row>
    <row r="49" spans="1:19" ht="12">
      <c r="A49">
        <v>1</v>
      </c>
      <c r="B49" t="s">
        <v>31</v>
      </c>
      <c r="C49" t="s">
        <v>30</v>
      </c>
      <c r="D49" t="s">
        <v>29</v>
      </c>
      <c r="E49" t="s">
        <v>27</v>
      </c>
      <c r="F49" t="s">
        <v>32</v>
      </c>
      <c r="G49" s="3" t="s">
        <v>25</v>
      </c>
      <c r="H49" s="2">
        <v>240</v>
      </c>
      <c r="J49" s="2">
        <v>2000</v>
      </c>
      <c r="M49" s="2">
        <v>500</v>
      </c>
      <c r="N49" s="2">
        <f>SUM(H49:M49)</f>
        <v>2740</v>
      </c>
      <c r="O49" s="2"/>
      <c r="P49" s="2">
        <v>1500</v>
      </c>
      <c r="Q49" s="2">
        <f>N49+P49</f>
        <v>4240</v>
      </c>
      <c r="R49">
        <v>14</v>
      </c>
      <c r="S49" s="2">
        <f>Q49*R49</f>
        <v>59360</v>
      </c>
    </row>
    <row r="50" spans="1:20" ht="12">
      <c r="A50">
        <v>1</v>
      </c>
      <c r="B50" t="s">
        <v>31</v>
      </c>
      <c r="C50" t="s">
        <v>30</v>
      </c>
      <c r="D50" t="s">
        <v>29</v>
      </c>
      <c r="E50" t="s">
        <v>27</v>
      </c>
      <c r="F50" t="s">
        <v>33</v>
      </c>
      <c r="G50" t="s">
        <v>26</v>
      </c>
      <c r="H50" s="2">
        <v>240</v>
      </c>
      <c r="J50" s="2">
        <v>2000</v>
      </c>
      <c r="K50" s="2">
        <v>400</v>
      </c>
      <c r="L50" s="2">
        <v>3000</v>
      </c>
      <c r="N50" s="2">
        <f>SUM(H50:M50)</f>
        <v>5640</v>
      </c>
      <c r="O50" s="2"/>
      <c r="P50" s="2">
        <v>1500</v>
      </c>
      <c r="Q50" s="2">
        <f>N50+P50</f>
        <v>7140</v>
      </c>
      <c r="R50">
        <v>20</v>
      </c>
      <c r="S50" s="2">
        <f>Q50*R50</f>
        <v>142800</v>
      </c>
      <c r="T50" s="4">
        <f>SUM(S45:S50)/SUM(R45:R50)</f>
        <v>4615</v>
      </c>
    </row>
    <row r="51" spans="10:21" ht="12">
      <c r="J51" s="6"/>
      <c r="K51" s="6"/>
      <c r="L51" s="6"/>
      <c r="M51" s="6"/>
      <c r="N51" s="2"/>
      <c r="O51" s="2"/>
      <c r="P51" s="2"/>
      <c r="Q51" s="2"/>
      <c r="R51" s="6">
        <v>25</v>
      </c>
      <c r="S51" s="6"/>
      <c r="T51" s="7">
        <f>SUM(S36:S50)/SUM(R36:R50)</f>
        <v>4486</v>
      </c>
      <c r="U51" s="7">
        <f>(T35*R35+T51*R51)/(R35+R51)</f>
        <v>3666.111650485437</v>
      </c>
    </row>
    <row r="52" spans="10:21" ht="12">
      <c r="J52" s="6"/>
      <c r="K52" s="6"/>
      <c r="L52" s="6"/>
      <c r="M52" s="6"/>
      <c r="N52" s="2"/>
      <c r="O52" s="2"/>
      <c r="P52" s="2"/>
      <c r="Q52" s="2"/>
      <c r="R52" s="6"/>
      <c r="S52" s="6"/>
      <c r="T52" s="6"/>
      <c r="U52" s="6"/>
    </row>
    <row r="53" spans="10:21" ht="12">
      <c r="J53" s="6"/>
      <c r="K53" s="6"/>
      <c r="L53" s="6"/>
      <c r="M53" s="6"/>
      <c r="N53" s="2"/>
      <c r="O53" s="2"/>
      <c r="P53" s="2"/>
      <c r="Q53" s="2"/>
      <c r="R53" s="6"/>
      <c r="S53" s="6"/>
      <c r="T53" s="6"/>
      <c r="U53" s="6">
        <f>U51-U22</f>
        <v>1815.4866504854372</v>
      </c>
    </row>
    <row r="54" spans="10:21" ht="12">
      <c r="J54" s="6"/>
      <c r="K54" s="6"/>
      <c r="L54" s="6"/>
      <c r="M54" s="6"/>
      <c r="N54" s="2"/>
      <c r="O54" s="2"/>
      <c r="P54" s="2"/>
      <c r="Q54" s="2"/>
      <c r="R54" s="6"/>
      <c r="S54" s="6"/>
      <c r="T54" s="6"/>
      <c r="U54" s="6"/>
    </row>
    <row r="55" spans="1:21" ht="23.25">
      <c r="A55">
        <v>10</v>
      </c>
      <c r="B55" s="1" t="s">
        <v>34</v>
      </c>
      <c r="C55" t="s">
        <v>21</v>
      </c>
      <c r="D55" t="s">
        <v>35</v>
      </c>
      <c r="E55" t="s">
        <v>36</v>
      </c>
      <c r="F55" t="s">
        <v>32</v>
      </c>
      <c r="G55" t="s">
        <v>25</v>
      </c>
      <c r="J55" s="6">
        <v>2000</v>
      </c>
      <c r="K55" s="6"/>
      <c r="L55" s="6"/>
      <c r="M55" s="6"/>
      <c r="N55" s="2">
        <f>SUM(H55:M55)</f>
        <v>2000</v>
      </c>
      <c r="O55" s="2"/>
      <c r="P55" s="2">
        <v>500</v>
      </c>
      <c r="Q55" s="2">
        <f>(N55+P55*A55)/A55</f>
        <v>700</v>
      </c>
      <c r="R55" s="4">
        <v>20</v>
      </c>
      <c r="S55" s="2">
        <f>Q55*R55</f>
        <v>14000</v>
      </c>
      <c r="T55" s="4"/>
      <c r="U55" s="6"/>
    </row>
    <row r="56" spans="1:21" ht="23.25">
      <c r="A56">
        <v>10</v>
      </c>
      <c r="B56" s="1" t="s">
        <v>34</v>
      </c>
      <c r="F56" t="s">
        <v>33</v>
      </c>
      <c r="G56" t="s">
        <v>26</v>
      </c>
      <c r="J56" s="6">
        <v>2000</v>
      </c>
      <c r="K56" s="6"/>
      <c r="L56" s="6">
        <v>4500</v>
      </c>
      <c r="M56" s="6"/>
      <c r="N56" s="2">
        <f>SUM(H56:M56)</f>
        <v>6500</v>
      </c>
      <c r="O56" s="2"/>
      <c r="P56" s="2">
        <v>1500</v>
      </c>
      <c r="Q56" s="2">
        <f>(N56+P56*A56)/A56</f>
        <v>2150</v>
      </c>
      <c r="R56" s="4">
        <v>80</v>
      </c>
      <c r="S56" s="2">
        <f>Q56*R56</f>
        <v>172000</v>
      </c>
      <c r="T56" s="4">
        <f>SUM(S55:S56)/SUM(R55:R56)</f>
        <v>1860</v>
      </c>
      <c r="U56" s="6"/>
    </row>
    <row r="57" spans="1:21" ht="23.25">
      <c r="A57">
        <v>10</v>
      </c>
      <c r="B57" s="1" t="s">
        <v>34</v>
      </c>
      <c r="C57" t="s">
        <v>30</v>
      </c>
      <c r="D57" t="s">
        <v>35</v>
      </c>
      <c r="E57" t="s">
        <v>36</v>
      </c>
      <c r="F57" t="s">
        <v>32</v>
      </c>
      <c r="G57" t="s">
        <v>25</v>
      </c>
      <c r="J57" s="6">
        <v>2000</v>
      </c>
      <c r="K57" s="6"/>
      <c r="L57" s="6"/>
      <c r="M57" s="6">
        <v>1500</v>
      </c>
      <c r="N57" s="2">
        <f>SUM(H57:M57)</f>
        <v>3500</v>
      </c>
      <c r="O57" s="2"/>
      <c r="P57" s="2">
        <v>1500</v>
      </c>
      <c r="Q57" s="2">
        <f>(N57+P57*A57)/A57</f>
        <v>1850</v>
      </c>
      <c r="R57" s="4">
        <v>5</v>
      </c>
      <c r="S57" s="2">
        <f>Q57*R57</f>
        <v>9250</v>
      </c>
      <c r="T57" s="6"/>
      <c r="U57" s="6"/>
    </row>
    <row r="58" spans="1:21" ht="23.25">
      <c r="A58">
        <v>10</v>
      </c>
      <c r="B58" s="1" t="s">
        <v>34</v>
      </c>
      <c r="F58" t="s">
        <v>33</v>
      </c>
      <c r="G58" t="s">
        <v>26</v>
      </c>
      <c r="J58" s="6">
        <v>2000</v>
      </c>
      <c r="K58" s="6"/>
      <c r="L58" s="6">
        <v>9000</v>
      </c>
      <c r="M58" s="6"/>
      <c r="N58" s="2">
        <f>SUM(H58:M58)</f>
        <v>11000</v>
      </c>
      <c r="O58" s="2"/>
      <c r="P58" s="2">
        <v>1500</v>
      </c>
      <c r="Q58" s="2">
        <f>(N58+P58*A58)/A58</f>
        <v>2600</v>
      </c>
      <c r="R58" s="4">
        <v>95</v>
      </c>
      <c r="S58" s="2">
        <f>Q58*R58</f>
        <v>247000</v>
      </c>
      <c r="T58" s="4">
        <f>SUM(S57:S58)/SUM(R57:R58)</f>
        <v>2562.5</v>
      </c>
      <c r="U58" s="6"/>
    </row>
    <row r="59" spans="1:21" ht="23.25">
      <c r="A59">
        <v>10</v>
      </c>
      <c r="B59" s="1" t="s">
        <v>34</v>
      </c>
      <c r="C59" t="s">
        <v>37</v>
      </c>
      <c r="F59" t="s">
        <v>33</v>
      </c>
      <c r="G59" t="s">
        <v>26</v>
      </c>
      <c r="H59">
        <v>100</v>
      </c>
      <c r="J59" s="6">
        <v>2000</v>
      </c>
      <c r="K59" s="6"/>
      <c r="L59" s="6">
        <v>9000</v>
      </c>
      <c r="M59" s="6"/>
      <c r="N59" s="2">
        <f>SUM(H59:M59)</f>
        <v>11100</v>
      </c>
      <c r="O59" s="2"/>
      <c r="P59" s="2">
        <v>1500</v>
      </c>
      <c r="Q59" s="2">
        <f>(N59+P59*A59)/A59</f>
        <v>2610</v>
      </c>
      <c r="R59" s="4">
        <v>95</v>
      </c>
      <c r="S59" s="2">
        <f>Q59*R59</f>
        <v>247950</v>
      </c>
      <c r="T59" s="4">
        <f>SUM(S58:S59)/SUM(R58:R59)</f>
        <v>2605</v>
      </c>
      <c r="U59" s="6"/>
    </row>
    <row r="60" spans="10:21" ht="12">
      <c r="J60" s="6"/>
      <c r="K60" s="6"/>
      <c r="L60" s="6"/>
      <c r="M60" s="6"/>
      <c r="N60" s="2"/>
      <c r="O60" s="2"/>
      <c r="P60" s="2"/>
      <c r="Q60" s="2"/>
      <c r="R60" s="4"/>
      <c r="S60" s="2"/>
      <c r="T60" s="6"/>
      <c r="U60" s="6"/>
    </row>
    <row r="61" spans="1:21" ht="12">
      <c r="A61">
        <v>10</v>
      </c>
      <c r="B61" t="s">
        <v>38</v>
      </c>
      <c r="C61" t="s">
        <v>21</v>
      </c>
      <c r="D61" t="s">
        <v>35</v>
      </c>
      <c r="E61" t="s">
        <v>39</v>
      </c>
      <c r="F61" t="s">
        <v>33</v>
      </c>
      <c r="G61" t="s">
        <v>26</v>
      </c>
      <c r="H61">
        <v>150</v>
      </c>
      <c r="J61" s="6">
        <v>1000</v>
      </c>
      <c r="K61" s="6"/>
      <c r="L61" s="6">
        <v>4500</v>
      </c>
      <c r="M61" s="6"/>
      <c r="N61" s="2">
        <f>A61*H61+SUM(J61:M61)</f>
        <v>7000</v>
      </c>
      <c r="O61" s="2"/>
      <c r="P61" s="2">
        <v>500</v>
      </c>
      <c r="Q61" s="2">
        <f>(N61+P61*A61)/A61</f>
        <v>1200</v>
      </c>
      <c r="R61" s="4">
        <v>50</v>
      </c>
      <c r="S61" s="2">
        <f>Q61*R61</f>
        <v>60000</v>
      </c>
      <c r="T61" s="4">
        <f>SUM(S61:S61)/SUM(R61:R61)</f>
        <v>1200</v>
      </c>
      <c r="U61" s="6"/>
    </row>
    <row r="62" spans="1:21" ht="12">
      <c r="A62">
        <v>10</v>
      </c>
      <c r="B62" t="s">
        <v>38</v>
      </c>
      <c r="C62" t="s">
        <v>30</v>
      </c>
      <c r="D62" t="s">
        <v>35</v>
      </c>
      <c r="E62" t="s">
        <v>39</v>
      </c>
      <c r="F62" t="s">
        <v>33</v>
      </c>
      <c r="G62" t="s">
        <v>26</v>
      </c>
      <c r="H62">
        <v>200</v>
      </c>
      <c r="J62" s="6">
        <v>1000</v>
      </c>
      <c r="K62" s="6"/>
      <c r="L62" s="6">
        <v>9000</v>
      </c>
      <c r="M62" s="6">
        <v>1500</v>
      </c>
      <c r="N62" s="2">
        <f>A62*H62+SUM(J62:M62)</f>
        <v>13500</v>
      </c>
      <c r="O62" s="2"/>
      <c r="P62" s="2">
        <v>1500</v>
      </c>
      <c r="Q62" s="2">
        <f>(N62+P62*A62)/A62</f>
        <v>2850</v>
      </c>
      <c r="R62" s="4">
        <v>20</v>
      </c>
      <c r="S62" s="2">
        <f>Q62*R62</f>
        <v>57000</v>
      </c>
      <c r="T62" s="4">
        <f>SUM(S62:S62)/SUM(R62:R62)</f>
        <v>2850</v>
      </c>
      <c r="U62" s="6"/>
    </row>
    <row r="63" spans="1:21" ht="12">
      <c r="A63">
        <v>10</v>
      </c>
      <c r="B63" t="s">
        <v>38</v>
      </c>
      <c r="C63" t="s">
        <v>37</v>
      </c>
      <c r="D63" t="s">
        <v>35</v>
      </c>
      <c r="E63" t="s">
        <v>36</v>
      </c>
      <c r="F63" t="s">
        <v>33</v>
      </c>
      <c r="G63" t="s">
        <v>26</v>
      </c>
      <c r="H63">
        <v>150</v>
      </c>
      <c r="J63" s="6">
        <v>1000</v>
      </c>
      <c r="K63" s="6"/>
      <c r="L63" s="6">
        <v>9000</v>
      </c>
      <c r="M63" s="6">
        <v>1500</v>
      </c>
      <c r="N63" s="2">
        <f>A63*H63+SUM(J63:M63)</f>
        <v>13000</v>
      </c>
      <c r="O63" s="2"/>
      <c r="P63" s="2">
        <v>1500</v>
      </c>
      <c r="Q63" s="2">
        <f>(N63+P63*A63)/A63</f>
        <v>2800</v>
      </c>
      <c r="R63" s="4">
        <v>30</v>
      </c>
      <c r="S63" s="2">
        <f>Q63*R63</f>
        <v>84000</v>
      </c>
      <c r="T63" s="4">
        <f>SUM(S63:S63)/SUM(R63:R63)</f>
        <v>2800</v>
      </c>
      <c r="U63" s="6"/>
    </row>
    <row r="64" spans="10:21" ht="12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0:21" ht="12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0:21" ht="12">
      <c r="J66" s="6"/>
      <c r="K66" s="6"/>
      <c r="L66" s="6"/>
      <c r="M66" s="6"/>
      <c r="N66" s="6" t="s">
        <v>40</v>
      </c>
      <c r="O66" s="6" t="s">
        <v>41</v>
      </c>
      <c r="P66" s="6"/>
      <c r="Q66" s="6"/>
      <c r="R66" s="6"/>
      <c r="S66" s="6"/>
      <c r="T66" s="6"/>
      <c r="U66" s="6"/>
    </row>
    <row r="67" spans="14:15" ht="12">
      <c r="N67">
        <v>250</v>
      </c>
      <c r="O67">
        <v>57</v>
      </c>
    </row>
    <row r="68" spans="14:15" ht="12">
      <c r="N68">
        <v>500</v>
      </c>
      <c r="O68">
        <v>75</v>
      </c>
    </row>
    <row r="69" spans="14:15" ht="12">
      <c r="N69">
        <v>700</v>
      </c>
      <c r="O69">
        <v>100</v>
      </c>
    </row>
    <row r="70" spans="14:15" ht="12">
      <c r="N70">
        <v>1000</v>
      </c>
      <c r="O70">
        <v>129</v>
      </c>
    </row>
    <row r="71" spans="13:15" ht="12">
      <c r="M71" t="s">
        <v>42</v>
      </c>
      <c r="N71">
        <v>1000</v>
      </c>
      <c r="O71">
        <v>46.5</v>
      </c>
    </row>
    <row r="72" spans="14:15" ht="12">
      <c r="N72">
        <v>10000</v>
      </c>
      <c r="O72">
        <v>594</v>
      </c>
    </row>
    <row r="73" spans="13:15" ht="12">
      <c r="M73" t="s">
        <v>42</v>
      </c>
      <c r="N73">
        <v>1000</v>
      </c>
      <c r="O73">
        <v>25</v>
      </c>
    </row>
  </sheetData>
  <sheetProtection selectLockedCells="1" selectUnlockedCells="1"/>
  <printOptions/>
  <pageMargins left="0.3902777777777778" right="0.3902777777777778" top="0.7555555555555555" bottom="0.7555555555555555" header="0.49027777777777776" footer="0.49027777777777776"/>
  <pageSetup firstPageNumber="1" useFirstPageNumber="1" fitToHeight="1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Chandler</cp:lastModifiedBy>
  <cp:lastPrinted>2011-05-04T01:02:37Z</cp:lastPrinted>
  <dcterms:created xsi:type="dcterms:W3CDTF">2011-04-24T22:32:29Z</dcterms:created>
  <dcterms:modified xsi:type="dcterms:W3CDTF">2011-10-15T02:46:08Z</dcterms:modified>
  <cp:category/>
  <cp:version/>
  <cp:contentType/>
  <cp:contentStatus/>
  <cp:revision>26</cp:revision>
</cp:coreProperties>
</file>